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556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490" tabRatio="500"/>
  </x:bookViews>
  <x:sheets>
    <x:sheet name="1기 회계현황" sheetId="1" r:id="rId4"/>
    <x:sheet name="2기 회계현황" sheetId="2" r:id="rId5"/>
  </x:sheets>
  <x:definedNames>
    <x:definedName name="_xlnm.Print_Area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<x:sst xmlns:r="http://schemas.openxmlformats.org/officeDocument/2006/relationships" xmlns:c="http://schemas.openxmlformats.org/drawingml/2006/chart" xmlns:x="http://schemas.openxmlformats.org/spreadsheetml/2006/main" count="52" uniqueCount="26">
  <x:si>
    <x:t>교재,재료비</x:t>
  </x:si>
  <x:si>
    <x:t>창의미술</x:t>
  </x:si>
  <x:si>
    <x:t>수강인원</x:t>
  </x:si>
  <x:si>
    <x:t>방송댄스</x:t>
  </x:si>
  <x:si>
    <x:t>로봇제작</x:t>
  </x:si>
  <x:si>
    <x:t>항공과학</x:t>
  </x:si>
  <x:si>
    <x:t>아동요리</x:t>
  </x:si>
  <x:si>
    <x:t>독서토론</x:t>
  </x:si>
  <x:si>
    <x:t>배드민턴</x:t>
  </x:si>
  <x:si>
    <x:t>음악줄넘기</x:t>
  </x:si>
  <x:si>
    <x:t>2/4분기</x:t>
  </x:si>
  <x:si>
    <x:t>2022학년도 웃터골초등학교 방과후학교 1기 회계현황(수익자부담)</x:t>
  </x:si>
  <x:si>
    <x:t>2022학년도 웃터골초등학교 방과후학교 2기 회계현황(수익자부담)</x:t>
  </x:si>
  <x:si>
    <x:t>2022.06.07기준</x:t>
  </x:si>
  <x:si>
    <x:t>2022.07.22기준</x:t>
  </x:si>
  <x:si>
    <x:t>강좌명</x:t>
  </x:si>
  <x:si>
    <x:t>컴퓨터</x:t>
  </x:si>
  <x:si>
    <x:t>강사료</x:t>
  </x:si>
  <x:si>
    <x:t>합계</x:t>
  </x:si>
  <x:si>
    <x:t>코딩</x:t>
  </x:si>
  <x:si>
    <x:t>영어</x:t>
  </x:si>
  <x:si>
    <x:t>수용비</x:t>
  </x:si>
  <x:si>
    <x:t>비고</x:t>
  </x:si>
  <x:si>
    <x:t>NO.</x:t>
  </x:si>
  <x:si>
    <x:t>-</x:t>
  </x:si>
  <x:si>
    <x:t>바둑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</x:si>
</x:sst>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7"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9"/>
          <x:color rgb="ff000000"/>
        </x:font>
      </mc:Fallback>
    </mc:AlternateContent>
    <x:font>
      <x:name val="맑은 고딕"/>
      <x:sz val="10"/>
      <x:color rgb="ff000000"/>
      <x:b val="1"/>
    </x:font>
    <x:font>
      <x:name val="맑은 고딕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</x:fonts>
  <x:fills count="2">
    <x:fill>
      <x:patternFill patternType="none"/>
    </x:fill>
    <x:fill>
      <x:patternFill patternType="gray125"/>
    </x:fill>
  </x:fills>
  <x:borders count="2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rgb="ff000000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8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41" fontId="6" fillId="0" borderId="1" xfId="0" applyNumberFormat="1" applyFont="1" applyFill="1" applyBorder="1" applyAlignment="1" applyProtection="1">
      <x:alignment horizontal="general" vertical="center"/>
    </x:xf>
    <x:xf numFmtId="41" fontId="6" fillId="0" borderId="2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 applyProtection="1">
          <x:alignment horizontal="center" vertical="center"/>
        </x:xf>
      </mc:Fallback>
    </mc:AlternateContent>
    <x:xf numFmtId="3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0" borderId="1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0" borderId="1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13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13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0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0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2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2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Fill="1" applyBorder="1" applyAlignment="1">
          <x:alignment horizontal="right" vertical="center"/>
        </x:xf>
      </mc:Fallback>
    </mc:AlternateContent>
    <x:xf numFmtId="0" fontId="0" fillId="0" borderId="2" xfId="0" applyNumberFormat="1" applyFont="1" applyFill="1" applyBorder="1">
      <x:alignment horizontal="general" vertical="center"/>
    </x:xf>
    <x:xf numFmtId="0" fontId="13" fillId="0" borderId="2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14" fillId="0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4" fillId="0" borderId="2" xfId="0" applyNumberFormat="1" applyFont="1" applyFill="1" applyBorder="1" applyAlignment="1">
          <x:alignment horizontal="right" vertical="center" wrapText="1"/>
        </x:xf>
      </mc:Fallback>
    </mc:AlternateContent>
    <x:xf numFmtId="41" fontId="9" fillId="0" borderId="2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2" xfId="0" applyNumberFormat="1" applyFont="1" applyFill="1" applyBorder="1" applyAlignment="1">
          <x:alignment horizontal="right" vertical="center" wrapText="1"/>
        </x:xf>
      </mc:Fallback>
    </mc:AlternateContent>
    <x:xf numFmtId="41" fontId="0" fillId="0" borderId="10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Fill="1" applyBorder="1" applyAlignment="1">
          <x:alignment horizontal="center" vertical="center"/>
        </x:xf>
      </mc:Fallback>
    </mc:AlternateContent>
    <x:xf numFmtId="3" fontId="0" fillId="0" borderId="2" xfId="0" applyNumberFormat="1" applyFont="1" applyFill="1" applyBorder="1">
      <x:alignment horizontal="general" vertical="center"/>
    </x:xf>
    <x:xf numFmtId="41" fontId="0" fillId="0" borderId="2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14" fillId="0" borderId="10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4" fillId="0" borderId="10" xfId="0" applyNumberFormat="1" applyFont="1" applyFill="1" applyBorder="1" applyAlignment="1">
          <x:alignment horizontal="right" vertical="center" wrapText="1"/>
        </x:xf>
      </mc:Fallback>
    </mc:AlternateContent>
    <x:xf numFmtId="3" fontId="0" fillId="0" borderId="10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10" fillId="0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0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9" fillId="0" borderId="2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1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9" fillId="0" borderId="21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J18"/>
  <x:sheetViews>
    <x:sheetView tabSelected="1" topLeftCell="A1" zoomScaleNormal="100" zoomScaleSheetLayoutView="75" workbookViewId="0">
      <x:selection activeCell="I29" activeCellId="0" sqref="I29:I29"/>
    </x:sheetView>
  </x:sheetViews>
  <x:sheetFormatPr defaultColWidth="8.88671875" defaultRowHeight="13.550000000000001"/>
  <x:cols>
    <x:col min="1" max="1" width="8.88671875" style="1" bestFit="1" customWidth="1"/>
    <x:col min="3" max="3" width="8.88671875" style="1" bestFit="1" customWidth="1"/>
    <x:col min="4" max="4" width="12.33203125" style="1" customWidth="1"/>
    <x:col min="5" max="5" width="9.109375" style="1" bestFit="1" customWidth="1"/>
    <x:col min="6" max="6" width="11.66796875" style="1" customWidth="1"/>
    <x:col min="7" max="7" width="23.4453125" style="1" customWidth="1"/>
    <x:col min="10" max="10" width="10.125" style="1" bestFit="1" customWidth="1"/>
  </x:cols>
  <x:sheetData>
    <x:row r="1" spans="1:8">
      <x:c r="A1" s="42" t="s">
        <x:v>11</x:v>
      </x:c>
      <x:c r="B1" s="43"/>
      <x:c r="C1" s="43"/>
      <x:c r="D1" s="43"/>
      <x:c r="E1" s="43"/>
      <x:c r="F1" s="43"/>
      <x:c r="G1" s="43"/>
      <x:c r="H1" s="44"/>
    </x:row>
    <x:row r="2" spans="1:8">
      <x:c r="A2" s="45"/>
      <x:c r="B2" s="46"/>
      <x:c r="C2" s="46"/>
      <x:c r="D2" s="46"/>
      <x:c r="E2" s="46"/>
      <x:c r="F2" s="46"/>
      <x:c r="G2" s="46"/>
      <x:c r="H2" s="47"/>
    </x:row>
    <x:row r="3" spans="1:8">
      <x:c r="A3" s="48"/>
      <x:c r="B3" s="49"/>
      <x:c r="C3" s="49"/>
      <x:c r="D3" s="49"/>
      <x:c r="E3" s="49"/>
      <x:c r="F3" s="49"/>
      <x:c r="G3" s="49"/>
      <x:c r="H3" s="50"/>
    </x:row>
    <x:row r="4" spans="1:8" ht="17.800000000000001">
      <x:c r="A4" s="51" t="s">
        <x:v>10</x:v>
      </x:c>
      <x:c r="B4" s="52"/>
      <x:c r="C4" s="52"/>
      <x:c r="D4" s="52"/>
      <x:c r="E4" s="53" t="s">
        <x:v>13</x:v>
      </x:c>
      <x:c r="F4" s="52"/>
      <x:c r="G4" s="52"/>
      <x:c r="H4" s="54"/>
    </x:row>
    <x:row r="5" spans="1:8" ht="18.199999999999999">
      <x:c r="A5" s="32" t="s">
        <x:v>23</x:v>
      </x:c>
      <x:c r="B5" s="33" t="s">
        <x:v>15</x:v>
      </x:c>
      <x:c r="C5" s="33" t="s">
        <x:v>2</x:v>
      </x:c>
      <x:c r="D5" s="33" t="s">
        <x:v>17</x:v>
      </x:c>
      <x:c r="E5" s="33" t="s">
        <x:v>21</x:v>
      </x:c>
      <x:c r="F5" s="33" t="s">
        <x:v>0</x:v>
      </x:c>
      <x:c r="G5" s="33" t="s">
        <x:v>18</x:v>
      </x:c>
      <x:c r="H5" s="34" t="s">
        <x:v>22</x:v>
      </x:c>
    </x:row>
    <x:row r="6" spans="1:8" ht="17.800000000000001">
      <x:c r="A6" s="35">
        <x:v>1</x:v>
      </x:c>
      <x:c r="B6" s="16" t="s">
        <x:v>25</x:v>
      </x:c>
      <x:c r="C6" s="4">
        <x:v>21</x:v>
      </x:c>
      <x:c r="D6" s="27">
        <x:f>1069690-48900</x:f>
        <x:v>1020790</x:v>
      </x:c>
      <x:c r="E6" s="40">
        <x:f>24060-1100</x:f>
        <x:v>22960</x:v>
      </x:c>
      <x:c r="F6" s="28">
        <x:v>210000</x:v>
      </x:c>
      <x:c r="G6" s="3">
        <x:f>SUM(D6:F6)</x:f>
        <x:v>1253750</x:v>
      </x:c>
      <x:c r="H6" s="35"/>
    </x:row>
    <x:row r="7" spans="1:8" ht="17.800000000000001">
      <x:c r="A7" s="35">
        <x:v>2</x:v>
      </x:c>
      <x:c r="B7" s="20" t="s">
        <x:v>3</x:v>
      </x:c>
      <x:c r="C7" s="4">
        <x:v>32</x:v>
      </x:c>
      <x:c r="D7" s="27">
        <x:f>1638180-146700</x:f>
        <x:v>1491480</x:v>
      </x:c>
      <x:c r="E7" s="40">
        <x:f>36820-3300</x:f>
        <x:v>33520</x:v>
      </x:c>
      <x:c r="F7" s="28">
        <x:v>0</x:v>
      </x:c>
      <x:c r="G7" s="3">
        <x:f t="shared" ref="G7:G17" si="0">SUM(D7:F7)</x:f>
        <x:v>1525000</x:v>
      </x:c>
      <x:c r="H7" s="35"/>
    </x:row>
    <x:row r="8" spans="1:8" ht="17.800000000000001">
      <x:c r="A8" s="35">
        <x:v>3</x:v>
      </x:c>
      <x:c r="B8" s="20" t="s">
        <x:v>8</x:v>
      </x:c>
      <x:c r="C8" s="4">
        <x:v>47</x:v>
      </x:c>
      <x:c r="D8" s="27">
        <x:v>2298300</x:v>
      </x:c>
      <x:c r="E8" s="40">
        <x:v>51700</x:v>
      </x:c>
      <x:c r="F8" s="28"/>
      <x:c r="G8" s="3">
        <x:f t="shared" si="0"/>
        <x:v>2350000</x:v>
      </x:c>
      <x:c r="H8" s="35"/>
    </x:row>
    <x:row r="9" spans="1:8" ht="17.800000000000001">
      <x:c r="A9" s="35">
        <x:v>4</x:v>
      </x:c>
      <x:c r="B9" s="20" t="s">
        <x:v>16</x:v>
      </x:c>
      <x:c r="C9" s="4">
        <x:v>30</x:v>
      </x:c>
      <x:c r="D9" s="27">
        <x:f>1497580-97800</x:f>
        <x:v>1399780</x:v>
      </x:c>
      <x:c r="E9" s="40">
        <x:f>33670-2200</x:f>
        <x:v>31470</x:v>
      </x:c>
      <x:c r="F9" s="28">
        <x:v>230000</x:v>
      </x:c>
      <x:c r="G9" s="3">
        <x:f t="shared" si="0"/>
        <x:v>1661250</x:v>
      </x:c>
      <x:c r="H9" s="35"/>
    </x:row>
    <x:row r="10" spans="1:8" ht="17.800000000000001">
      <x:c r="A10" s="35">
        <x:v>5</x:v>
      </x:c>
      <x:c r="B10" s="20" t="s">
        <x:v>20</x:v>
      </x:c>
      <x:c r="C10" s="4">
        <x:v>38</x:v>
      </x:c>
      <x:c r="D10" s="27">
        <x:f>2934640-156000</x:f>
        <x:v>2778640</x:v>
      </x:c>
      <x:c r="E10" s="40">
        <x:f>75360-4000</x:f>
        <x:v>71360</x:v>
      </x:c>
      <x:c r="F10" s="25"/>
      <x:c r="G10" s="3">
        <x:f t="shared" si="0"/>
        <x:v>2850000</x:v>
      </x:c>
      <x:c r="H10" s="35"/>
    </x:row>
    <x:row r="11" spans="1:8" ht="17.800000000000001">
      <x:c r="A11" s="35">
        <x:v>6</x:v>
      </x:c>
      <x:c r="B11" s="20" t="s">
        <x:v>4</x:v>
      </x:c>
      <x:c r="C11" s="4">
        <x:v>34</x:v>
      </x:c>
      <x:c r="D11" s="27">
        <x:f>1687050-48900</x:f>
        <x:v>1638150</x:v>
      </x:c>
      <x:c r="E11" s="40">
        <x:f>37950-1100</x:f>
        <x:v>36850</x:v>
      </x:c>
      <x:c r="F11" s="25">
        <x:f>2450000-70000</x:f>
        <x:v>2380000</x:v>
      </x:c>
      <x:c r="G11" s="3">
        <x:f t="shared" si="0"/>
        <x:v>4055000</x:v>
      </x:c>
      <x:c r="H11" s="35"/>
    </x:row>
    <x:row r="12" spans="1:8" ht="17.800000000000001">
      <x:c r="A12" s="35">
        <x:v>7</x:v>
      </x:c>
      <x:c r="B12" s="20" t="s">
        <x:v>1</x:v>
      </x:c>
      <x:c r="C12" s="4">
        <x:v>19</x:v>
      </x:c>
      <x:c r="D12" s="27">
        <x:f>1172000-58600</x:f>
        <x:v>1113400</x:v>
      </x:c>
      <x:c r="E12" s="40">
        <x:f>28000-1400</x:f>
        <x:v>26600</x:v>
      </x:c>
      <x:c r="F12" s="25"/>
      <x:c r="G12" s="3">
        <x:f t="shared" si="0"/>
        <x:v>1140000</x:v>
      </x:c>
      <x:c r="H12" s="35"/>
    </x:row>
    <x:row r="13" spans="1:8" ht="17.800000000000001">
      <x:c r="A13" s="35">
        <x:v>8</x:v>
      </x:c>
      <x:c r="B13" s="20" t="s">
        <x:v>19</x:v>
      </x:c>
      <x:c r="C13" s="4">
        <x:v>16</x:v>
      </x:c>
      <x:c r="D13" s="27">
        <x:f>819080-48900</x:f>
        <x:v>770180</x:v>
      </x:c>
      <x:c r="E13" s="40">
        <x:f>18420-1100</x:f>
        <x:v>17320</x:v>
      </x:c>
      <x:c r="F13" s="25">
        <x:f>663000-39000</x:f>
        <x:v>624000</x:v>
      </x:c>
      <x:c r="G13" s="3">
        <x:f t="shared" si="0"/>
        <x:v>1411500</x:v>
      </x:c>
      <x:c r="H13" s="35"/>
    </x:row>
    <x:row r="14" spans="1:8" ht="17.800000000000001">
      <x:c r="A14" s="35">
        <x:v>9</x:v>
      </x:c>
      <x:c r="B14" s="20" t="s">
        <x:v>9</x:v>
      </x:c>
      <x:c r="C14" s="4">
        <x:v>39</x:v>
      </x:c>
      <x:c r="D14" s="27">
        <x:f>1956000-48900</x:f>
        <x:v>1907100</x:v>
      </x:c>
      <x:c r="E14" s="40">
        <x:f>44000-1100</x:f>
        <x:v>42900</x:v>
      </x:c>
      <x:c r="F14" s="25"/>
      <x:c r="G14" s="3">
        <x:f t="shared" si="0"/>
        <x:v>1950000</x:v>
      </x:c>
      <x:c r="H14" s="35"/>
    </x:row>
    <x:row r="15" spans="1:8" ht="17.800000000000001">
      <x:c r="A15" s="35">
        <x:v>10</x:v>
      </x:c>
      <x:c r="B15" s="20" t="s">
        <x:v>5</x:v>
      </x:c>
      <x:c r="C15" s="4">
        <x:v>30</x:v>
      </x:c>
      <x:c r="D15" s="27">
        <x:f>1540380-140590</x:f>
        <x:v>1399790</x:v>
      </x:c>
      <x:c r="E15" s="40">
        <x:f>34620-3160</x:f>
        <x:v>31460</x:v>
      </x:c>
      <x:c r="F15" s="25">
        <x:f>1452000-132000</x:f>
        <x:v>1320000</x:v>
      </x:c>
      <x:c r="G15" s="3">
        <x:f t="shared" si="0"/>
        <x:v>2751250</x:v>
      </x:c>
      <x:c r="H15" s="35"/>
    </x:row>
    <x:row r="16" spans="1:8" ht="17.800000000000001">
      <x:c r="A16" s="35">
        <x:v>11</x:v>
      </x:c>
      <x:c r="B16" s="25" t="s">
        <x:v>7</x:v>
      </x:c>
      <x:c r="C16" s="29">
        <x:v>17</x:v>
      </x:c>
      <x:c r="D16" s="30">
        <x:f>708730-39100</x:f>
        <x:v>669630</x:v>
      </x:c>
      <x:c r="E16" s="41">
        <x:f>16270-900</x:f>
        <x:v>15370</x:v>
      </x:c>
      <x:c r="F16" s="25">
        <x:f>232000-12000</x:f>
        <x:v>220000</x:v>
      </x:c>
      <x:c r="G16" s="3">
        <x:f t="shared" si="0"/>
        <x:v>905000</x:v>
      </x:c>
      <x:c r="H16" s="35"/>
    </x:row>
    <x:row r="17" spans="1:8" ht="17.800000000000001">
      <x:c r="A17" s="35">
        <x:v>12</x:v>
      </x:c>
      <x:c r="B17" s="25" t="s">
        <x:v>6</x:v>
      </x:c>
      <x:c r="C17" s="29">
        <x:v>31</x:v>
      </x:c>
      <x:c r="D17" s="27">
        <x:f>1860600-117200</x:f>
        <x:v>1743400</x:v>
      </x:c>
      <x:c r="E17" s="40">
        <x:f>44400-2800</x:f>
        <x:v>41600</x:v>
      </x:c>
      <x:c r="F17" s="25">
        <x:f>1848000-112000</x:f>
        <x:v>1736000</x:v>
      </x:c>
      <x:c r="G17" s="3">
        <x:f t="shared" si="0"/>
        <x:v>3521000</x:v>
      </x:c>
      <x:c r="H17" s="35"/>
    </x:row>
    <x:row r="18" spans="1:10" ht="17.800000000000001">
      <x:c r="A18" s="57" t="s">
        <x:v>18</x:v>
      </x:c>
      <x:c r="B18" s="57"/>
      <x:c r="C18" s="5">
        <x:f>SUM(C6:C17)</x:f>
        <x:v>354</x:v>
      </x:c>
      <x:c r="D18" s="27">
        <x:f>SUM(D6:D17)</x:f>
        <x:v>18230640</x:v>
      </x:c>
      <x:c r="E18" s="36">
        <x:f>SUM(E6:E17)</x:f>
        <x:v>423110</x:v>
      </x:c>
      <x:c r="F18" s="37">
        <x:f>SUM(F6:F17)</x:f>
        <x:v>6720000</x:v>
      </x:c>
      <x:c r="G18" s="37">
        <x:f>SUM(G6:G17)</x:f>
        <x:v>25373750</x:v>
      </x:c>
      <x:c r="H18" s="35"/>
      <x:c r="J18" s="6"/>
    </x:row>
  </x:sheetData>
  <x:mergeCells count="4">
    <x:mergeCell ref="A1:H3"/>
    <x:mergeCell ref="A4:D4"/>
    <x:mergeCell ref="E4:H4"/>
    <x:mergeCell ref="A18:B18"/>
  </x:mergeCells>
  <x:pageMargins left="0.74805557727813721" right="0.74805557727813721" top="0.98430556058883667" bottom="0.98430556058883667" header="0.51152777671813965" footer="0.51152777671813965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J18"/>
  <x:sheetViews>
    <x:sheetView topLeftCell="A1" zoomScaleNormal="100" zoomScaleSheetLayoutView="75" workbookViewId="0">
      <x:selection activeCell="B36" activeCellId="0" sqref="B36:B36"/>
    </x:sheetView>
  </x:sheetViews>
  <x:sheetFormatPr defaultColWidth="8.88671875" defaultRowHeight="13.550000000000001"/>
  <x:cols>
    <x:col min="1" max="1" width="8.88671875" style="1" bestFit="1" customWidth="1"/>
    <x:col min="3" max="3" width="8.88671875" style="1" bestFit="1" customWidth="1"/>
    <x:col min="4" max="4" width="12.33203125" style="1" customWidth="1"/>
    <x:col min="5" max="5" width="9.109375" style="1" bestFit="1" customWidth="1"/>
    <x:col min="6" max="6" width="11.66796875" style="1" customWidth="1"/>
    <x:col min="7" max="7" width="23.4453125" style="1" customWidth="1"/>
    <x:col min="10" max="10" width="10.125" style="1" bestFit="1" customWidth="1"/>
  </x:cols>
  <x:sheetData>
    <x:row r="1" spans="1:8">
      <x:c r="A1" s="42" t="s">
        <x:v>12</x:v>
      </x:c>
      <x:c r="B1" s="43"/>
      <x:c r="C1" s="43"/>
      <x:c r="D1" s="43"/>
      <x:c r="E1" s="43"/>
      <x:c r="F1" s="43"/>
      <x:c r="G1" s="43"/>
      <x:c r="H1" s="44"/>
    </x:row>
    <x:row r="2" spans="1:8">
      <x:c r="A2" s="45"/>
      <x:c r="B2" s="46"/>
      <x:c r="C2" s="46"/>
      <x:c r="D2" s="46"/>
      <x:c r="E2" s="46"/>
      <x:c r="F2" s="46"/>
      <x:c r="G2" s="46"/>
      <x:c r="H2" s="47"/>
    </x:row>
    <x:row r="3" spans="1:8">
      <x:c r="A3" s="48"/>
      <x:c r="B3" s="49"/>
      <x:c r="C3" s="49"/>
      <x:c r="D3" s="49"/>
      <x:c r="E3" s="49"/>
      <x:c r="F3" s="49"/>
      <x:c r="G3" s="49"/>
      <x:c r="H3" s="50"/>
    </x:row>
    <x:row r="4" spans="1:8" ht="17.800000000000001">
      <x:c r="A4" s="51" t="s">
        <x:v>10</x:v>
      </x:c>
      <x:c r="B4" s="52"/>
      <x:c r="C4" s="52"/>
      <x:c r="D4" s="52"/>
      <x:c r="E4" s="53" t="s">
        <x:v>14</x:v>
      </x:c>
      <x:c r="F4" s="52"/>
      <x:c r="G4" s="52"/>
      <x:c r="H4" s="54"/>
    </x:row>
    <x:row r="5" spans="1:8" ht="18.949999999999999">
      <x:c r="A5" s="7" t="s">
        <x:v>23</x:v>
      </x:c>
      <x:c r="B5" s="8" t="s">
        <x:v>15</x:v>
      </x:c>
      <x:c r="C5" s="8" t="s">
        <x:v>2</x:v>
      </x:c>
      <x:c r="D5" s="8" t="s">
        <x:v>17</x:v>
      </x:c>
      <x:c r="E5" s="8" t="s">
        <x:v>21</x:v>
      </x:c>
      <x:c r="F5" s="8" t="s">
        <x:v>0</x:v>
      </x:c>
      <x:c r="G5" s="8" t="s">
        <x:v>18</x:v>
      </x:c>
      <x:c r="H5" s="9" t="s">
        <x:v>22</x:v>
      </x:c>
    </x:row>
    <x:row r="6" spans="1:8" ht="18.550000000000001">
      <x:c r="A6" s="10">
        <x:v>1</x:v>
      </x:c>
      <x:c r="B6" s="16" t="s">
        <x:v>25</x:v>
      </x:c>
      <x:c r="C6" s="5">
        <x:v>24</x:v>
      </x:c>
      <x:c r="D6" s="17">
        <x:v>1094640</x:v>
      </x:c>
      <x:c r="E6" s="18">
        <x:v>80360</x:v>
      </x:c>
      <x:c r="F6" s="19">
        <x:v>240000</x:v>
      </x:c>
      <x:c r="G6" s="2">
        <x:f>SUM(D6:F6)</x:f>
        <x:v>1415000</x:v>
      </x:c>
      <x:c r="H6" s="11"/>
    </x:row>
    <x:row r="7" spans="1:8" ht="17.800000000000001">
      <x:c r="A7" s="12">
        <x:v>2</x:v>
      </x:c>
      <x:c r="B7" s="20" t="s">
        <x:v>3</x:v>
      </x:c>
      <x:c r="C7" s="5">
        <x:v>34</x:v>
      </x:c>
      <x:c r="D7" s="21">
        <x:v>1590000</x:v>
      </x:c>
      <x:c r="E7" s="22">
        <x:v>110000</x:v>
      </x:c>
      <x:c r="F7" s="23">
        <x:v>0</x:v>
      </x:c>
      <x:c r="G7" s="3">
        <x:f t="shared" ref="G7:G17" si="0">SUM(D7:F7)</x:f>
        <x:v>1700000</x:v>
      </x:c>
      <x:c r="H7" s="13"/>
    </x:row>
    <x:row r="8" spans="1:8" ht="17.800000000000001">
      <x:c r="A8" s="12">
        <x:v>3</x:v>
      </x:c>
      <x:c r="B8" s="20" t="s">
        <x:v>8</x:v>
      </x:c>
      <x:c r="C8" s="5">
        <x:v>59</x:v>
      </x:c>
      <x:c r="D8" s="21">
        <x:v>2768500</x:v>
      </x:c>
      <x:c r="E8" s="22">
        <x:v>181500</x:v>
      </x:c>
      <x:c r="F8" s="23" t="s">
        <x:v>24</x:v>
      </x:c>
      <x:c r="G8" s="3">
        <x:f t="shared" si="0"/>
        <x:v>2950000</x:v>
      </x:c>
      <x:c r="H8" s="13"/>
    </x:row>
    <x:row r="9" spans="1:8" ht="17.800000000000001">
      <x:c r="A9" s="12">
        <x:v>4</x:v>
      </x:c>
      <x:c r="B9" s="20" t="s">
        <x:v>16</x:v>
      </x:c>
      <x:c r="C9" s="5">
        <x:v>38</x:v>
      </x:c>
      <x:c r="D9" s="21">
        <x:v>1783950</x:v>
      </x:c>
      <x:c r="E9" s="22">
        <x:v>116050</x:v>
      </x:c>
      <x:c r="F9" s="23">
        <x:v>60000</x:v>
      </x:c>
      <x:c r="G9" s="3">
        <x:f t="shared" si="0"/>
        <x:v>1960000</x:v>
      </x:c>
      <x:c r="H9" s="13"/>
    </x:row>
    <x:row r="10" spans="1:8" ht="17.800000000000001">
      <x:c r="A10" s="12">
        <x:v>5</x:v>
      </x:c>
      <x:c r="B10" s="20" t="s">
        <x:v>20</x:v>
      </x:c>
      <x:c r="C10" s="5">
        <x:v>26</x:v>
      </x:c>
      <x:c r="D10" s="21">
        <x:v>1902000</x:v>
      </x:c>
      <x:c r="E10" s="22">
        <x:v>178000</x:v>
      </x:c>
      <x:c r="F10" s="23" t="s">
        <x:v>24</x:v>
      </x:c>
      <x:c r="G10" s="3">
        <x:f t="shared" si="0"/>
        <x:v>2080000</x:v>
      </x:c>
      <x:c r="H10" s="13"/>
    </x:row>
    <x:row r="11" spans="1:8" ht="17.800000000000001">
      <x:c r="A11" s="12">
        <x:v>6</x:v>
      </x:c>
      <x:c r="B11" s="20" t="s">
        <x:v>4</x:v>
      </x:c>
      <x:c r="C11" s="5">
        <x:v>35</x:v>
      </x:c>
      <x:c r="D11" s="21">
        <x:v>1636150</x:v>
      </x:c>
      <x:c r="E11" s="22">
        <x:v>113850</x:v>
      </x:c>
      <x:c r="F11" s="24">
        <x:v>700000</x:v>
      </x:c>
      <x:c r="G11" s="3">
        <x:f t="shared" si="0"/>
        <x:v>2450000</x:v>
      </x:c>
      <x:c r="H11" s="13"/>
    </x:row>
    <x:row r="12" spans="1:8" ht="17.800000000000001">
      <x:c r="A12" s="12">
        <x:v>7</x:v>
      </x:c>
      <x:c r="B12" s="20" t="s">
        <x:v>1</x:v>
      </x:c>
      <x:c r="C12" s="5">
        <x:v>30</x:v>
      </x:c>
      <x:c r="D12" s="21">
        <x:v>1689400</x:v>
      </x:c>
      <x:c r="E12" s="22">
        <x:v>110600</x:v>
      </x:c>
      <x:c r="F12" s="23" t="s">
        <x:v>24</x:v>
      </x:c>
      <x:c r="G12" s="3">
        <x:f t="shared" si="0"/>
        <x:v>1800000</x:v>
      </x:c>
      <x:c r="H12" s="13"/>
    </x:row>
    <x:row r="13" spans="1:8" ht="17.800000000000001">
      <x:c r="A13" s="12">
        <x:v>8</x:v>
      </x:c>
      <x:c r="B13" s="20" t="s">
        <x:v>19</x:v>
      </x:c>
      <x:c r="C13" s="5">
        <x:v>6</x:v>
      </x:c>
      <x:c r="D13" s="21">
        <x:v>268100</x:v>
      </x:c>
      <x:c r="E13" s="22">
        <x:v>31900</x:v>
      </x:c>
      <x:c r="F13" s="24">
        <x:v>234000</x:v>
      </x:c>
      <x:c r="G13" s="3">
        <x:f t="shared" si="0"/>
        <x:v>534000</x:v>
      </x:c>
      <x:c r="H13" s="13"/>
    </x:row>
    <x:row r="14" spans="1:8" ht="17.800000000000001">
      <x:c r="A14" s="12">
        <x:v>9</x:v>
      </x:c>
      <x:c r="B14" s="20" t="s">
        <x:v>9</x:v>
      </x:c>
      <x:c r="C14" s="5">
        <x:v>43</x:v>
      </x:c>
      <x:c r="D14" s="21">
        <x:v>2012500</x:v>
      </x:c>
      <x:c r="E14" s="22">
        <x:v>137500</x:v>
      </x:c>
      <x:c r="F14" s="23" t="s">
        <x:v>24</x:v>
      </x:c>
      <x:c r="G14" s="3">
        <x:f t="shared" si="0"/>
        <x:v>2150000</x:v>
      </x:c>
      <x:c r="H14" s="13"/>
    </x:row>
    <x:row r="15" spans="1:8" ht="17.800000000000001">
      <x:c r="A15" s="12">
        <x:v>10</x:v>
      </x:c>
      <x:c r="B15" s="20" t="s">
        <x:v>5</x:v>
      </x:c>
      <x:c r="C15" s="5">
        <x:v>31</x:v>
      </x:c>
      <x:c r="D15" s="21">
        <x:v>1433560</x:v>
      </x:c>
      <x:c r="E15" s="22">
        <x:v>103940</x:v>
      </x:c>
      <x:c r="F15" s="24">
        <x:v>1364000</x:v>
      </x:c>
      <x:c r="G15" s="3">
        <x:f t="shared" si="0"/>
        <x:v>2901500</x:v>
      </x:c>
      <x:c r="H15" s="13"/>
    </x:row>
    <x:row r="16" spans="1:8" ht="17.800000000000001">
      <x:c r="A16" s="12">
        <x:v>11</x:v>
      </x:c>
      <x:c r="B16" s="25" t="s">
        <x:v>7</x:v>
      </x:c>
      <x:c r="C16" s="5">
        <x:v>18</x:v>
      </x:c>
      <x:c r="D16" s="26">
        <x:v>719100</x:v>
      </x:c>
      <x:c r="E16" s="25">
        <x:v>50900</x:v>
      </x:c>
      <x:c r="F16" s="24">
        <x:v>256000</x:v>
      </x:c>
      <x:c r="G16" s="3">
        <x:f t="shared" si="0"/>
        <x:v>1026000</x:v>
      </x:c>
      <x:c r="H16" s="13"/>
    </x:row>
    <x:row r="17" spans="1:8" ht="17.800000000000001">
      <x:c r="A17" s="12">
        <x:v>12</x:v>
      </x:c>
      <x:c r="B17" s="25" t="s">
        <x:v>6</x:v>
      </x:c>
      <x:c r="C17" s="5">
        <x:v>36</x:v>
      </x:c>
      <x:c r="D17" s="21">
        <x:v>2015800</x:v>
      </x:c>
      <x:c r="E17" s="25">
        <x:v>144200</x:v>
      </x:c>
      <x:c r="F17" s="24">
        <x:v>2016000</x:v>
      </x:c>
      <x:c r="G17" s="3">
        <x:f t="shared" si="0"/>
        <x:v>4176000</x:v>
      </x:c>
      <x:c r="H17" s="13"/>
    </x:row>
    <x:row r="18" spans="1:10" ht="18.199999999999999">
      <x:c r="A18" s="55" t="s">
        <x:v>18</x:v>
      </x:c>
      <x:c r="B18" s="56"/>
      <x:c r="C18" s="14">
        <x:f>SUM(C6:C17)</x:f>
        <x:v>380</x:v>
      </x:c>
      <x:c r="D18" s="38">
        <x:f>SUM(D6:D17)</x:f>
        <x:v>18913700</x:v>
      </x:c>
      <x:c r="E18" s="39">
        <x:f>SUM(E6:E17)</x:f>
        <x:v>1358800</x:v>
      </x:c>
      <x:c r="F18" s="31">
        <x:f>SUM(F6:F17)</x:f>
        <x:v>4870000</x:v>
      </x:c>
      <x:c r="G18" s="31">
        <x:f>SUM(G6:G17)</x:f>
        <x:v>25142500</x:v>
      </x:c>
      <x:c r="H18" s="15"/>
      <x:c r="J18" s="6"/>
    </x:row>
  </x:sheetData>
  <x:mergeCells count="4">
    <x:mergeCell ref="A1:H3"/>
    <x:mergeCell ref="A4:D4"/>
    <x:mergeCell ref="E4:H4"/>
    <x:mergeCell ref="A18:B18"/>
  </x:mergeCells>
  <x:pageMargins left="0.74805557727813721" right="0.74805557727813721" top="0.98430556058883667" bottom="0.98430556058883667" header="0.51152777671813965" footer="0.51152777671813965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1기 회계현황</vt:lpstr>
      <vt:lpstr>2기 회계현황</vt:lpstr>
    </vt:vector>
  </ep:TitlesOfParts>
  <ep:TotalTime>394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50</cp:revision>
  <cp:lastPrinted>2019-06-25T05:37:12.000</cp:lastPrinted>
  <dcterms:created xsi:type="dcterms:W3CDTF">2018-06-03T22:42:15.000</dcterms:created>
  <dcterms:modified xsi:type="dcterms:W3CDTF">2022-09-19T01:56:29.365</dcterms:modified>
  <cp:version>1100.0100.01</cp:version>
</cp:coreProperties>
</file>